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firstSheet="1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<sst xmlns="http://schemas.openxmlformats.org/spreadsheetml/2006/main" count="1077" uniqueCount="888">
  <si>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</si>
  <si>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</si>
  <si>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</si>
  <si>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</si>
  <si>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</si>
  <si>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</si>
  <si>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</si>
  <si>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</si>
  <si>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</si>
  <si>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</si>
  <si>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</si>
  <si>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</si>
  <si>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</si>
  <si>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</si>
  <si>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</si>
  <si>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</si>
  <si>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</si>
  <si>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</si>
  <si>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</si>
  <si>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</si>
  <si>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</si>
  <si>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</si>
  <si>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</si>
  <si>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</si>
  <si>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</si>
  <si>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</si>
  <si>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</si>
  <si>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</si>
  <si>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</si>
  <si>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</si>
  <si>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</si>
  <si>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</si>
  <si>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</si>
  <si>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</si>
  <si>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</si>
  <si>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</si>
  <si>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</si>
  <si>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</si>
  <si>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</si>
  <si>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</si>
  <si>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</si>
  <si>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</si>
  <si>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</si>
  <si>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</si>
  <si>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</si>
  <si>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</si>
  <si>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</si>
  <si>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</si>
  <si>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</si>
  <si>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</si>
  <si>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</si>
  <si>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</si>
  <si>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</si>
  <si>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</si>
  <si>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</si>
  <si>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</si>
  <si>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</si>
  <si>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</si>
  <si>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</si>
  <si>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</si>
  <si>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</si>
  <si>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</si>
  <si>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</si>
  <si>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</si>
  <si>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</si>
  <si>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</si>
  <si>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</si>
  <si>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</si>
  <si>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</si>
  <si>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</si>
  <si>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</si>
  <si>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</si>
  <si>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</si>
  <si>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</si>
  <si>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</si>
  <si>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</si>
  <si>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</si>
  <si>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</si>
  <si>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</si>
  <si>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</si>
  <si>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</si>
  <si>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</si>
  <si>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</si>
  <si>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</si>
  <si>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</si>
  <si>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</si>
  <si>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</si>
  <si>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</si>
  <si>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</si>
  <si>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</si>
  <si>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</si>
  <si>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</si>
  <si>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</si>
  <si>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</si>
  <si>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</si>
  <si>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</si>
  <si>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</si>
  <si>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</si>
  <si>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</si>
  <si>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</si>
  <si>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</si>
  <si>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</si>
  <si>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</si>
  <si>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</si>
  <si>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</si>
  <si>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</si>
  <si>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</si>
  <si>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</si>
  <si>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</si>
  <si>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</si>
  <si>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</si>
  <si>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</si>
  <si>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</si>
  <si>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</si>
  <si>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</si>
  <si>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</si>
  <si>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</si>
  <si>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</si>
  <si>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</si>
  <si>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</si>
  <si>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</si>
  <si>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</si>
  <si>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</si>
  <si>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</si>
  <si>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</si>
  <si>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</si>
  <si>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</si>
  <si>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</si>
  <si>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</si>
  <si>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</si>
  <si>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</si>
  <si>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</si>
  <si>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</si>
  <si>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</si>
  <si>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</si>
  <si>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</si>
  <si>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</si>
  <si>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</si>
  <si>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</si>
  <si>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</si>
  <si>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</si>
  <si>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</si>
  <si>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</si>
  <si>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</si>
  <si>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</si>
  <si>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</si>
  <si>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</si>
  <si>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</si>
  <si>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</si>
  <si>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</si>
  <si>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</si>
  <si>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</si>
  <si>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</si>
  <si>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</si>
  <si>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</si>
  <si>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</si>
  <si>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</si>
  <si>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</si>
  <si>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</si>
  <si>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</si>
  <si>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</si>
  <si>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</si>
  <si>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</si>
  <si>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</si>
  <si>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</si>
  <si>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</si>
  <si>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</si>
  <si>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</si>
  <si>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</si>
  <si>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</si>
  <si>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</si>
  <si>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</si>
  <si>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</si>
  <si>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</si>
  <si>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</si>
  <si>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</si>
  <si>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</si>
  <si>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</si>
  <si>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</si>
  <si>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</si>
  <si>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</si>
  <si>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</si>
  <si>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</si>
  <si>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</si>
  <si>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</si>
  <si>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</si>
  <si>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</si>
  <si>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</si>
  <si>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</si>
  <si>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</si>
  <si>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</si>
  <si>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</si>
  <si>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</si>
  <si>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</si>
  <si>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</si>
  <si>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</si>
  <si>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</si>
  <si>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</si>
  <si>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</si>
  <si>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</si>
  <si>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</si>
  <si>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</si>
  <si>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</si>
  <si>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</si>
  <si>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</si>
  <si>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</si>
  <si>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</si>
  <si>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</si>
  <si>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</si>
  <si>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</si>
  <si>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</si>
  <si>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</si>
  <si>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</si>
  <si>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</si>
  <si>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</si>
  <si>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</si>
  <si>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</si>
  <si>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</si>
  <si>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</si>
  <si>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</si>
  <si>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</si>
  <si>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</si>
  <si>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</si>
  <si>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</si>
  <si>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</si>
  <si>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</si>
  <si>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</si>
  <si>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</si>
  <si>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</si>
  <si>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</si>
  <si>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</si>
  <si>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</si>
  <si>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</si>
  <si>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</si>
  <si>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</si>
  <si>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</si>
  <si>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</si>
  <si>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</si>
  <si>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</si>
  <si>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</si>
  <si>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</si>
  <si>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</si>
  <si>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</si>
  <si>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</si>
  <si>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</si>
  <si>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</si>
  <si>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</si>
  <si>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</si>
  <si>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</si>
  <si>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</si>
  <si>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</si>
  <si>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</si>
  <si>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</si>
  <si>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</si>
  <si>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</si>
  <si>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</si>
  <si>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</si>
  <si>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</si>
  <si>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</si>
  <si>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</si>
  <si>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</si>
  <si>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</si>
  <si>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</si>
  <si>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</si>
  <si>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</si>
  <si>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</si>
  <si>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</si>
  <si>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</si>
  <si>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</si>
  <si>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</si>
  <si>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</si>
  <si>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</si>
  <si>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</si>
  <si>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</si>
  <si>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</si>
  <si>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</si>
  <si>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</si>
  <si>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</si>
  <si>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</si>
  <si>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</si>
  <si>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</si>
  <si>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</si>
  <si>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</si>
  <si>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</si>
  <si>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</si>
  <si>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</si>
  <si>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</si>
  <si>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</si>
  <si>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</si>
  <si>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</si>
  <si>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</si>
  <si>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</si>
  <si>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</si>
  <si>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</si>
  <si>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</si>
  <si>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</si>
  <si>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</si>
  <si>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</si>
  <si>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</si>
  <si>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</si>
  <si>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</si>
  <si>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</si>
  <si>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</si>
  <si>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</si>
  <si>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</si>
  <si>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</si>
  <si>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</si>
  <si>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</si>
  <si>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</si>
  <si>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</si>
  <si>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</si>
  <si>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</si>
  <si>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</si>
  <si>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</si>
  <si>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</si>
  <si>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</si>
  <si>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</si>
  <si>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</si>
  <si>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</si>
  <si>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</si>
  <si>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</si>
  <si>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</si>
  <si>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</si>
  <si>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</si>
  <si>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</si>
  <si>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</si>
  <si>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</si>
  <si>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</si>
  <si>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</si>
  <si>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</si>
  <si>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</si>
  <si>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</si>
  <si>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</si>
  <si>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</si>
  <si>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</si>
  <si>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</si>
  <si>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</si>
  <si>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</si>
  <si>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</si>
  <si>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</si>
  <si>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</si>
  <si>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</si>
  <si>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</si>
  <si>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</si>
  <si>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</si>
  <si>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</si>
  <si>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</si>
  <si>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</si>
  <si>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</si>
  <si>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</si>
  <si>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</si>
  <si>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</si>
  <si>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</si>
  <si>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</si>
  <si>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</si>
  <si>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</si>
  <si>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</si>
  <si>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</si>
  <si>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</si>
  <si>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</si>
  <si>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</si>
  <si>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</si>
  <si>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</si>
  <si>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</si>
  <si>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</si>
  <si>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</si>
  <si>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</si>
  <si>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</si>
  <si>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</si>
  <si>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</si>
  <si>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</si>
  <si>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</si>
  <si>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</si>
  <si>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</si>
  <si>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</si>
  <si>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</si>
  <si>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</si>
  <si>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</si>
  <si>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</si>
  <si>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</si>
  <si>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</si>
  <si>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</si>
  <si>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</si>
  <si>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</si>
  <si>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</si>
  <si>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</si>
  <si>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</si>
  <si>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</si>
  <si>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</si>
  <si>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</si>
  <si>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</si>
  <si>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</si>
  <si>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</si>
  <si>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</si>
  <si>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</si>
  <si>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</si>
  <si>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</si>
  <si>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</si>
  <si>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</si>
  <si>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</si>
  <si>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</si>
  <si>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</si>
  <si>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</si>
  <si>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</si>
  <si>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</si>
  <si>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</si>
  <si>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</si>
  <si>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</si>
  <si>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</si>
  <si>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</si>
  <si>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</si>
  <si>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</si>
  <si>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</si>
  <si>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</si>
  <si>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</si>
  <si>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</si>
  <si>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</si>
  <si>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</si>
  <si>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</si>
  <si>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</si>
  <si>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</si>
  <si>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</si>
  <si>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</si>
  <si>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</si>
  <si>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</si>
  <si>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</si>
  <si>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</si>
  <si>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</si>
  <si>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</si>
  <si>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</si>
  <si>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</si>
  <si>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</si>
  <si>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</si>
  <si>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</si>
  <si>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</si>
  <si>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</si>
  <si>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</si>
  <si>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</si>
  <si>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</si>
  <si>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</si>
  <si>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</si>
  <si>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</si>
  <si>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</si>
  <si>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</si>
  <si>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</si>
  <si>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</si>
  <si>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</si>
  <si>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</si>
  <si>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</si>
  <si>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</si>
  <si>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</si>
  <si>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</si>
  <si>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</si>
  <si>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</si>
  <si>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</si>
  <si>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</si>
  <si>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</si>
  <si>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</si>
  <si>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</si>
  <si>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</si>
  <si>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</si>
  <si>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</si>
  <si>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</si>
  <si>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</si>
  <si>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</si>
  <si>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</si>
  <si>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</si>
  <si>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</si>
  <si>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</si>
  <si>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</si>
  <si>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</si>
  <si>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</si>
  <si>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</si>
  <si>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</si>
  <si>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</si>
  <si>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</si>
  <si>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</si>
  <si>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</si>
  <si>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</si>
  <si>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</si>
  <si>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</si>
  <si>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</si>
  <si>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</si>
  <si>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</si>
  <si>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</si>
  <si>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</si>
  <si>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</si>
  <si>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</si>
  <si>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</si>
  <si>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</si>
  <si>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</si>
  <si>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</si>
  <si>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</si>
  <si>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</si>
  <si>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</si>
  <si>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</si>
  <si>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</si>
  <si>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</si>
  <si>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</si>
  <si>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</si>
  <si>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</si>
  <si>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</si>
  <si>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</si>
  <si>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</si>
  <si>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</si>
  <si>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</si>
  <si>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</si>
  <si>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</si>
  <si>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</si>
  <si>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</si>
  <si>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</si>
  <si>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</si>
  <si>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</si>
  <si>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</si>
  <si>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</si>
  <si>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</si>
  <si>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</si>
  <si>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</si>
  <si>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</si>
  <si>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</si>
  <si>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</si>
  <si>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</si>
  <si>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</si>
  <si>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</si>
  <si>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</si>
  <si>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</si>
  <si>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</si>
  <si>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</si>
  <si>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</si>
  <si>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</si>
  <si>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</si>
  <si>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</si>
  <si>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</si>
  <si>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</si>
  <si>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</si>
  <si>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</si>
  <si>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</si>
  <si>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</si>
  <si>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</si>
  <si>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</si>
  <si>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</si>
  <si>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</si>
  <si>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</si>
  <si>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</si>
  <si>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</si>
  <si>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</si>
  <si>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</si>
  <si>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</si>
  <si>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</si>
  <si>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</si>
  <si>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</si>
  <si>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</si>
  <si>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</si>
  <si>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</si>
  <si>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</si>
  <si>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</si>
  <si>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</si>
  <si>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</si>
  <si>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</si>
  <si>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</si>
  <si>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</si>
  <si>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</si>
  <si>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</si>
  <si>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</si>
  <si>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</si>
  <si>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</si>
  <si>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</si>
  <si>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</si>
  <si>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</si>
  <si>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</si>
  <si>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</si>
  <si>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</si>
  <si>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</si>
  <si>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</si>
  <si>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</si>
  <si>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</si>
  <si>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</si>
  <si>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</si>
  <si>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</si>
  <si>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</si>
  <si>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</si>
  <si>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</si>
  <si>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</si>
  <si>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</si>
  <si>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</si>
  <si>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</si>
  <si>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</si>
  <si>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</si>
  <si>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</si>
  <si>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</si>
  <si>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</si>
  <si>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</si>
  <si>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</si>
  <si>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</si>
  <si>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</si>
  <si>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</si>
  <si>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</si>
  <si>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</si>
  <si>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</si>
  <si>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</si>
  <si>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</si>
  <si>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</si>
  <si>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</si>
  <si>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</si>
  <si>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</si>
  <si>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</si>
  <si>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</si>
  <si>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</si>
  <si>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</si>
  <si>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</si>
  <si>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</si>
  <si>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</si>
  <si>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</si>
  <si>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</si>
  <si>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</si>
  <si>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</si>
  <si>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</si>
  <si>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</si>
  <si>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</si>
  <si>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</si>
  <si>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</si>
  <si>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</si>
  <si>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</si>
  <si>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</si>
  <si>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</si>
  <si>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</si>
  <si>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</si>
  <si>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</si>
  <si>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</si>
  <si>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</si>
  <si>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</si>
  <si>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</si>
  <si>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</si>
  <si>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</si>
  <si>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</si>
  <si>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</si>
  <si>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</si>
  <si>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</si>
  <si>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</si>
  <si>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</si>
  <si>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</si>
  <si>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</si>
  <si>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</si>
  <si>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</si>
  <si>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</si>
  <si>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</si>
  <si>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</si>
  <si>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</si>
  <si>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</si>
  <si>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</si>
  <si>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</si>
  <si>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</si>
  <si>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</si>
  <si>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</si>
  <si>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</si>
  <si>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</si>
  <si>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</si>
  <si>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</si>
  <si>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</si>
  <si>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</si>
  <si>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</si>
  <si>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</si>
  <si>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</si>
  <si>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</si>
  <si>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</si>
  <si>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</si>
  <si>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</si>
  <si>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</si>
  <si>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</si>
  <si>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</si>
  <si>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</si>
  <si>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</si>
  <si>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</si>
  <si>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</si>
  <si>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</si>
  <si>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</si>
  <si>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</si>
  <si>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</si>
  <si>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</si>
  <si>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</si>
  <si>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</si>
  <si>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</si>
  <si>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</si>
  <si>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</si>
  <si>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</si>
  <si>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</si>
  <si>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</si>
  <si>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</si>
  <si>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</si>
  <si>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</si>
  <si>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</si>
  <si>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</si>
  <si>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</si>
  <si>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</si>
  <si>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</si>
  <si>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</si>
  <si>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</si>
  <si>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</si>
  <si>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</si>
  <si>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</si>
  <si>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</si>
  <si>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</si>
  <si>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</si>
  <si>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</si>
  <si>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</si>
  <si>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</si>
  <si>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</si>
  <si>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</si>
  <si>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</si>
  <si>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</si>
  <si>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</si>
  <si>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</si>
  <si>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</si>
  <si>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</si>
  <si>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</si>
  <si>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</si>
  <si>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</si>
  <si>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</si>
  <si>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</si>
  <si>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</si>
  <si>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</si>
  <si>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</si>
  <si>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</si>
  <si>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</si>
  <si>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</si>
  <si>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</si>
  <si>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</si>
  <si>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</si>
  <si>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</si>
  <si>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</si>
  <si>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</si>
  <si>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</si>
  <si>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</si>
  <si>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</si>
  <si>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</si>
  <si>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</si>
  <si>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</si>
  <si>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</si>
  <si>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</si>
  <si>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</si>
  <si>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</si>
  <si>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</si>
  <si>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</si>
  <si>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</si>
  <si>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</si>
  <si>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</si>
  <si>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</si>
  <si>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</si>
  <si>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</si>
  <si>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</si>
  <si>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</si>
  <si>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</si>
  <si>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</si>
  <si>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</si>
  <si>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</si>
  <si>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</si>
  <si>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</si>
  <si>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</si>
  <si>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</si>
  <si>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</si>
  <si>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</si>
  <si>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</si>
  <si>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</si>
  <si>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</si>
  <si>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</si>
  <si>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</si>
  <si>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</si>
  <si>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</si>
  <si>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</si>
  <si>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</si>
  <si>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</si>
  <si>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</si>
  <si>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</si>
  <si>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</si>
  <si>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</si>
  <si>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</si>
  <si>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</si>
  <si>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</si>
  <si>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</si>
  <si>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</si>
  <si>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</si>
  <si>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</si>
  <si>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</si>
  <si>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</si>
  <si>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</si>
  <si>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</si>
  <si>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</si>
  <si>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</si>
  <si>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</si>
  <si>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</si>
  <si>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</si>
  <si>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</si>
  <si>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</si>
  <si>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</si>
  <si>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</si>
  <si>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</si>
  <si>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</si>
  <si>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</si>
  <si>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</si>
  <si>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</si>
  <si>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</si>
  <si>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</si>
  <si>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</si>
  <si>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</si>
  <si>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</si>
  <si>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</si>
  <si>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</si>
  <si>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</si>
  <si>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</si>
  <si>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</si>
  <si>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</si>
  <si>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</si>
  <si>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</si>
  <si>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</si>
  <si>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</si>
  <si>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</si>
  <si>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</si>
  <si>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</si>
  <si>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</si>
  <si>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</si>
  <si>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</si>
  <si>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</si>
  <si>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</si>
  <si>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</si>
  <si>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</si>
  <si>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</si>
  <si>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</si>
  <si>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</si>
  <si>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</si>
  <si>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</si>
  <si>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</si>
  <si>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</si>
  <si>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</si>
  <si>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</si>
  <si>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</si>
  <si>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</si>
  <si>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</si>
  <si>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</si>
  <si>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</si>
  <si>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</si>
  <si>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</si>
  <si>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</si>
  <si>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</si>
  <si>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</si>
  <si>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</si>
  <si>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</si>
  <si>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</si>
  <si>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</si>
  <si>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</si>
  <si>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</si>
  <si>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</si>
  <si>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</si>
  <si>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</si>
  <si>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</si>
  <si>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</si>
  <si>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</si>
  <si>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</si>
  <si>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</si>
  <si>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</si>
  <si>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</si>
  <si>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</si>
  <si>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</si>
  <si>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</si>
  <si>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</si>
  <si>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</si>
  <si>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</si>
  <si>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</si>
  <si>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</si>
  <si>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</si>
  <si>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</si>
  <si>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</si>
  <si>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</si>
  <si>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</si>
  <si>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</si>
  <si>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</si>
  <si>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</si>
  <si>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</si>
  <si>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</si>
  <si>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</si>
  <si>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</si>
  <si>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31-03-2013 ГОДИНА</t>
  </si>
  <si>
    <t>Дата на съставяне23-04-2013г</t>
  </si>
  <si>
    <t>23-04-2013г</t>
  </si>
  <si>
    <t xml:space="preserve">Дата на съставяне  23-04-2013 г </t>
  </si>
  <si>
    <t>Дата на съставяне23--04--2013 г</t>
  </si>
  <si>
    <t>Дата на съставяне 23-04-2013 г</t>
  </si>
  <si>
    <t>Дата на съставяне: 23-04-2013 г</t>
  </si>
  <si>
    <t>Дата на съставяне23-04-2013 г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</si>
</sst>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10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710</v>
      </c>
      <c r="H21" s="156">
        <f>SUM(H22:H24)</f>
        <v>710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626</v>
      </c>
      <c r="H24" s="152">
        <v>626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710</v>
      </c>
      <c r="H25" s="154">
        <f>H19+H20+H21</f>
        <v>710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-77</v>
      </c>
      <c r="H27" s="154">
        <f>SUM(H28:H30)</f>
        <v>-77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-173</v>
      </c>
      <c r="H29" s="316">
        <v>-173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-103</v>
      </c>
      <c r="H33" s="154">
        <f>H27+H31+H32</f>
        <v>-77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408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982</v>
      </c>
      <c r="H36" s="154">
        <f>H25+H17+H33</f>
        <v>1008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393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412</v>
      </c>
      <c r="D55" s="155">
        <f>D19+D20+D21+D27+D32+D45+D51+D53+D54</f>
        <v>412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</v>
      </c>
      <c r="H61" s="154">
        <f>SUM(H62:H68)</f>
        <v>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427</v>
      </c>
      <c r="D67" s="151">
        <v>447</v>
      </c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>
        <v>2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</v>
      </c>
      <c r="D71" s="151">
        <v>70</v>
      </c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70</v>
      </c>
      <c r="D74" s="151">
        <v>71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580</v>
      </c>
      <c r="D75" s="155">
        <f>SUM(D67:D74)</f>
        <v>603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582</v>
      </c>
      <c r="D93" s="155">
        <f>D64+D75+D84+D91+D92</f>
        <v>608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994</v>
      </c>
      <c r="D94" s="164">
        <f>D93+D55</f>
        <v>1020</v>
      </c>
      <c r="E94" s="449" t="s">
        <v>270</v>
      </c>
      <c r="F94" s="289" t="s">
        <v>271</v>
      </c>
      <c r="G94" s="165">
        <f>G36+G39+G55+G79</f>
        <v>994</v>
      </c>
      <c r="H94" s="165">
        <f>H36+H39+H55+H79</f>
        <v>1020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31-03-2013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>
        <v>3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17</v>
      </c>
      <c r="D12" s="46">
        <v>16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27</v>
      </c>
      <c r="D19" s="49">
        <f>SUM(D9:D15)+D16</f>
        <v>28</v>
      </c>
      <c r="E19" s="304" t="s">
        <v>317</v>
      </c>
      <c r="F19" s="552" t="s">
        <v>318</v>
      </c>
      <c r="G19" s="550">
        <v>2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28</v>
      </c>
      <c r="D28" s="50">
        <f>D26+D19</f>
        <v>28</v>
      </c>
      <c r="E28" s="127" t="s">
        <v>339</v>
      </c>
      <c r="F28" s="554" t="s">
        <v>340</v>
      </c>
      <c r="G28" s="548">
        <f>G13+G15+G24</f>
        <v>2</v>
      </c>
      <c r="H28" s="548">
        <f>H13+H15+H24</f>
        <v>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26</v>
      </c>
      <c r="H30" s="53">
        <f>IF((D28-H28)&gt;0,D28-H28,0)</f>
        <v>26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28</v>
      </c>
      <c r="D33" s="49">
        <f>D28+D31+D32</f>
        <v>28</v>
      </c>
      <c r="E33" s="127" t="s">
        <v>353</v>
      </c>
      <c r="F33" s="554" t="s">
        <v>354</v>
      </c>
      <c r="G33" s="53">
        <f>G32+G31+G28</f>
        <v>2</v>
      </c>
      <c r="H33" s="53">
        <f>H32+H31+H28</f>
        <v>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26</v>
      </c>
      <c r="H34" s="548">
        <f>IF((D33-H33)&gt;0,D33-H33,0)</f>
        <v>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26</v>
      </c>
      <c r="H39" s="559">
        <f>IF(H34&gt;0,IF(D35+H34&lt;0,0,D35+H34),IF(D34-D35&lt;0,D35-D34,0))</f>
        <v>26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26</v>
      </c>
      <c r="H41" s="52">
        <f>IF(H39-H40&gt;0,H39-H40,0)</f>
        <v>26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28</v>
      </c>
      <c r="D42" s="53">
        <f>D33+D35+D39</f>
        <v>28</v>
      </c>
      <c r="E42" s="128" t="s">
        <v>380</v>
      </c>
      <c r="F42" s="129" t="s">
        <v>381</v>
      </c>
      <c r="G42" s="53">
        <f>G39+G33</f>
        <v>28</v>
      </c>
      <c r="H42" s="53">
        <f>H39+H33</f>
        <v>28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882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pane xSplit="1" topLeftCell="C1" activePane="topRight" state="frozen"/>
      <selection pane="topLeft" activeCell="A1" sqref="A1"/>
      <selection pane="topRight"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31-03-2013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-19</v>
      </c>
      <c r="D13" s="54">
        <v>-21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</v>
      </c>
      <c r="D19" s="54">
        <v>-10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-25</v>
      </c>
      <c r="D20" s="55">
        <f>SUM(D10:D19)</f>
        <v>-31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22</v>
      </c>
      <c r="D36" s="54">
        <v>20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22</v>
      </c>
      <c r="D42" s="55">
        <f>SUM(D34:D41)</f>
        <v>19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</v>
      </c>
      <c r="D43" s="55">
        <f>D42+D32+D20</f>
        <v>-12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14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31-03-2013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626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-173</v>
      </c>
      <c r="K11" s="60"/>
      <c r="L11" s="344">
        <f>SUM(C11:K11)</f>
        <v>1008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626</v>
      </c>
      <c r="I15" s="61">
        <f t="shared" si="2"/>
        <v>96</v>
      </c>
      <c r="J15" s="61">
        <f t="shared" si="2"/>
        <v>-173</v>
      </c>
      <c r="K15" s="61">
        <f t="shared" si="2"/>
        <v>0</v>
      </c>
      <c r="L15" s="344">
        <f t="shared" si="1"/>
        <v>1008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-26</v>
      </c>
      <c r="K16" s="60"/>
      <c r="L16" s="344">
        <f t="shared" si="1"/>
        <v>-26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626</v>
      </c>
      <c r="I29" s="59">
        <f t="shared" si="6"/>
        <v>96</v>
      </c>
      <c r="J29" s="59">
        <f t="shared" si="6"/>
        <v>-199</v>
      </c>
      <c r="K29" s="59">
        <f t="shared" si="6"/>
        <v>0</v>
      </c>
      <c r="L29" s="344">
        <f t="shared" si="1"/>
        <v>982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626</v>
      </c>
      <c r="I32" s="59">
        <f t="shared" si="7"/>
        <v>96</v>
      </c>
      <c r="J32" s="59">
        <f t="shared" si="7"/>
        <v>-199</v>
      </c>
      <c r="K32" s="59">
        <f t="shared" si="7"/>
        <v>0</v>
      </c>
      <c r="L32" s="344">
        <f t="shared" si="1"/>
        <v>982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O10" sqref="O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"СТРОЙИНВЕСТХОЛДИНГ"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31-03-2013 ГОДИНА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</v>
      </c>
      <c r="E11" s="189"/>
      <c r="F11" s="189"/>
      <c r="G11" s="74">
        <f t="shared" si="2"/>
        <v>3</v>
      </c>
      <c r="H11" s="65"/>
      <c r="I11" s="65"/>
      <c r="J11" s="74">
        <f t="shared" si="3"/>
        <v>3</v>
      </c>
      <c r="K11" s="65">
        <v>1</v>
      </c>
      <c r="L11" s="65">
        <v>1</v>
      </c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</v>
      </c>
      <c r="E17" s="194">
        <f>SUM(E9:E16)</f>
        <v>0</v>
      </c>
      <c r="F17" s="194">
        <f>SUM(F9:F16)</f>
        <v>0</v>
      </c>
      <c r="G17" s="74">
        <f t="shared" si="2"/>
        <v>3</v>
      </c>
      <c r="H17" s="75">
        <f>SUM(H9:H16)</f>
        <v>0</v>
      </c>
      <c r="I17" s="75">
        <f>SUM(I9:I16)</f>
        <v>0</v>
      </c>
      <c r="J17" s="74">
        <f t="shared" si="3"/>
        <v>3</v>
      </c>
      <c r="K17" s="75">
        <f>SUM(K9:K16)</f>
        <v>1</v>
      </c>
      <c r="L17" s="75">
        <f>SUM(L9:L16)</f>
        <v>1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415</v>
      </c>
      <c r="H40" s="438">
        <f t="shared" si="13"/>
        <v>0</v>
      </c>
      <c r="I40" s="438">
        <f t="shared" si="13"/>
        <v>0</v>
      </c>
      <c r="J40" s="438">
        <f t="shared" si="13"/>
        <v>415</v>
      </c>
      <c r="K40" s="438">
        <f t="shared" si="13"/>
        <v>1</v>
      </c>
      <c r="L40" s="438">
        <f t="shared" si="13"/>
        <v>1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31-03-2013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427</v>
      </c>
      <c r="D24" s="119">
        <f>SUM(D25:D27)</f>
        <v>427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427</v>
      </c>
      <c r="D25" s="108">
        <v>427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70</v>
      </c>
      <c r="D31" s="108">
        <v>70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13</v>
      </c>
      <c r="D34" s="108">
        <v>13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70</v>
      </c>
      <c r="D38" s="105">
        <f>SUM(D39:D42)</f>
        <v>70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70</v>
      </c>
      <c r="D42" s="108">
        <v>70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580</v>
      </c>
      <c r="D43" s="104">
        <f>D24+D28+D29+D31+D30+D32+D33+D38</f>
        <v>580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580</v>
      </c>
      <c r="D44" s="103">
        <f>D43+D21+D19+D9</f>
        <v>580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</v>
      </c>
      <c r="D85" s="104">
        <f>SUM(D86:D90)+D94</f>
        <v>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</v>
      </c>
      <c r="D89" s="108">
        <v>10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31-03-2013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09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31-03-2013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2013-04-19T08:13:10Z</cp:lastPrinted>
  <dcterms:created xsi:type="dcterms:W3CDTF">2000-06-29T12:02:40Z</dcterms:created>
  <dcterms:modified xsi:type="dcterms:W3CDTF">2013-04-19T08:13:43Z</dcterms:modified>
  <cp:category/>
  <cp:version/>
  <cp:contentType/>
  <cp:contentStatus/>
</cp:coreProperties>
</file>