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<sst xmlns="http://schemas.openxmlformats.org/spreadsheetml/2006/main" count="1077" uniqueCount="889">
  <si>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</si>
  <si>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</si>
  <si>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</si>
  <si>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</si>
  <si>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</si>
  <si>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</si>
  <si>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</si>
  <si>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</si>
  <si>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</si>
  <si>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</si>
  <si>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</si>
  <si>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</si>
  <si>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</si>
  <si>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</si>
  <si>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</si>
  <si>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</si>
  <si>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</si>
  <si>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</si>
  <si>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</si>
  <si>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</si>
  <si>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</si>
  <si>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</si>
  <si>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</si>
  <si>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</si>
  <si>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</si>
  <si>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</si>
  <si>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</si>
  <si>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</si>
  <si>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</si>
  <si>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</si>
  <si>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</si>
  <si>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</si>
  <si>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</si>
  <si>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</si>
  <si>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</si>
  <si>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</si>
  <si>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</si>
  <si>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</si>
  <si>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</si>
  <si>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</si>
  <si>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</si>
  <si>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</si>
  <si>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</si>
  <si>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</si>
  <si>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</si>
  <si>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</si>
  <si>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</si>
  <si>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</si>
  <si>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</si>
  <si>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</si>
  <si>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</si>
  <si>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</si>
  <si>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</si>
  <si>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</si>
  <si>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</si>
  <si>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</si>
  <si>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</si>
  <si>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</si>
  <si>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</si>
  <si>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</si>
  <si>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</si>
  <si>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</si>
  <si>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</si>
  <si>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</si>
  <si>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</si>
  <si>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</si>
  <si>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</si>
  <si>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</si>
  <si>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</si>
  <si>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</si>
  <si>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</si>
  <si>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</si>
  <si>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</si>
  <si>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</si>
  <si>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</si>
  <si>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</si>
  <si>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</si>
  <si>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</si>
  <si>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</si>
  <si>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</si>
  <si>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</si>
  <si>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</si>
  <si>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</si>
  <si>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</si>
  <si>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</si>
  <si>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</si>
  <si>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</si>
  <si>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</si>
  <si>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</si>
  <si>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</si>
  <si>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</si>
  <si>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</si>
  <si>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</si>
  <si>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</si>
  <si>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</si>
  <si>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</si>
  <si>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</si>
  <si>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</si>
  <si>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</si>
  <si>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</si>
  <si>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</si>
  <si>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</si>
  <si>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</si>
  <si>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</si>
  <si>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</si>
  <si>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</si>
  <si>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</si>
  <si>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</si>
  <si>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</si>
  <si>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</si>
  <si>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</si>
  <si>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</si>
  <si>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</si>
  <si>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</si>
  <si>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</si>
  <si>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</si>
  <si>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</si>
  <si>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</si>
  <si>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</si>
  <si>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</si>
  <si>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</si>
  <si>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</si>
  <si>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</si>
  <si>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</si>
  <si>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</si>
  <si>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</si>
  <si>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</si>
  <si>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</si>
  <si>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</si>
  <si>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</si>
  <si>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</si>
  <si>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</si>
  <si>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</si>
  <si>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</si>
  <si>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</si>
  <si>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</si>
  <si>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</si>
  <si>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</si>
  <si>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</si>
  <si>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</si>
  <si>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</si>
  <si>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</si>
  <si>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</si>
  <si>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</si>
  <si>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</si>
  <si>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</si>
  <si>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</si>
  <si>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</si>
  <si>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</si>
  <si>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</si>
  <si>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</si>
  <si>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</si>
  <si>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</si>
  <si>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</si>
  <si>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</si>
  <si>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</si>
  <si>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</si>
  <si>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</si>
  <si>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</si>
  <si>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</si>
  <si>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</si>
  <si>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</si>
  <si>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</si>
  <si>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</si>
  <si>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</si>
  <si>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</si>
  <si>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</si>
  <si>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</si>
  <si>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</si>
  <si>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</si>
  <si>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</si>
  <si>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</si>
  <si>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</si>
  <si>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</si>
  <si>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</si>
  <si>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</si>
  <si>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</si>
  <si>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</si>
  <si>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</si>
  <si>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</si>
  <si>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</si>
  <si>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</si>
  <si>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</si>
  <si>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</si>
  <si>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</si>
  <si>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</si>
  <si>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</si>
  <si>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</si>
  <si>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</si>
  <si>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</si>
  <si>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</si>
  <si>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</si>
  <si>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</si>
  <si>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</si>
  <si>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</si>
  <si>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</si>
  <si>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</si>
  <si>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</si>
  <si>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</si>
  <si>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</si>
  <si>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</si>
  <si>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</si>
  <si>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</si>
  <si>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</si>
  <si>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</si>
  <si>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</si>
  <si>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</si>
  <si>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</si>
  <si>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</si>
  <si>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</si>
  <si>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</si>
  <si>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</si>
  <si>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</si>
  <si>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</si>
  <si>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</si>
  <si>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</si>
  <si>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</si>
  <si>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</si>
  <si>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</si>
  <si>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</si>
  <si>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</si>
  <si>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</si>
  <si>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</si>
  <si>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</si>
  <si>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</si>
  <si>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</si>
  <si>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</si>
  <si>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</si>
  <si>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</si>
  <si>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</si>
  <si>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</si>
  <si>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</si>
  <si>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</si>
  <si>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</si>
  <si>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</si>
  <si>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</si>
  <si>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</si>
  <si>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</si>
  <si>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</si>
  <si>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</si>
  <si>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</si>
  <si>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</si>
  <si>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</si>
  <si>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</si>
  <si>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</si>
  <si>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</si>
  <si>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</si>
  <si>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</si>
  <si>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</si>
  <si>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</si>
  <si>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</si>
  <si>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</si>
  <si>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</si>
  <si>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</si>
  <si>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</si>
  <si>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</si>
  <si>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</si>
  <si>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</si>
  <si>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</si>
  <si>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</si>
  <si>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</si>
  <si>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</si>
  <si>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</si>
  <si>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</si>
  <si>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</si>
  <si>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</si>
  <si>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</si>
  <si>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</si>
  <si>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</si>
  <si>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</si>
  <si>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</si>
  <si>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</si>
  <si>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</si>
  <si>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</si>
  <si>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</si>
  <si>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</si>
  <si>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</si>
  <si>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</si>
  <si>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</si>
  <si>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</si>
  <si>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</si>
  <si>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</si>
  <si>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</si>
  <si>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</si>
  <si>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</si>
  <si>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</si>
  <si>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</si>
  <si>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</si>
  <si>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</si>
  <si>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</si>
  <si>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</si>
  <si>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</si>
  <si>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</si>
  <si>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</si>
  <si>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</si>
  <si>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</si>
  <si>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</si>
  <si>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</si>
  <si>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</si>
  <si>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</si>
  <si>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</si>
  <si>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</si>
  <si>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</si>
  <si>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</si>
  <si>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</si>
  <si>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</si>
  <si>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</si>
  <si>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</si>
  <si>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</si>
  <si>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</si>
  <si>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</si>
  <si>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</si>
  <si>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</si>
  <si>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</si>
  <si>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</si>
  <si>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</si>
  <si>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</si>
  <si>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</si>
  <si>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</si>
  <si>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</si>
  <si>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</si>
  <si>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</si>
  <si>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</si>
  <si>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</si>
  <si>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</si>
  <si>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</si>
  <si>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</si>
  <si>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</si>
  <si>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</si>
  <si>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</si>
  <si>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</si>
  <si>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</si>
  <si>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</si>
  <si>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</si>
  <si>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</si>
  <si>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</si>
  <si>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</si>
  <si>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</si>
  <si>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</si>
  <si>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</si>
  <si>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</si>
  <si>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</si>
  <si>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</si>
  <si>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</si>
  <si>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</si>
  <si>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</si>
  <si>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</si>
  <si>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</si>
  <si>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</si>
  <si>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</si>
  <si>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</si>
  <si>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</si>
  <si>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</si>
  <si>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</si>
  <si>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</si>
  <si>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</si>
  <si>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</si>
  <si>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</si>
  <si>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</si>
  <si>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</si>
  <si>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</si>
  <si>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</si>
  <si>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</si>
  <si>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</si>
  <si>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</si>
  <si>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</si>
  <si>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</si>
  <si>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</si>
  <si>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</si>
  <si>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</si>
  <si>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</si>
  <si>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</si>
  <si>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</si>
  <si>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</si>
  <si>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</si>
  <si>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</si>
  <si>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</si>
  <si>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</si>
  <si>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</si>
  <si>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</si>
  <si>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</si>
  <si>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</si>
  <si>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</si>
  <si>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</si>
  <si>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</si>
  <si>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</si>
  <si>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</si>
  <si>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</si>
  <si>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</si>
  <si>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</si>
  <si>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</si>
  <si>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</si>
  <si>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</si>
  <si>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</si>
  <si>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</si>
  <si>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</si>
  <si>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</si>
  <si>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</si>
  <si>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</si>
  <si>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</si>
  <si>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</si>
  <si>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</si>
  <si>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</si>
  <si>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</si>
  <si>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</si>
  <si>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</si>
  <si>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</si>
  <si>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</si>
  <si>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</si>
  <si>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</si>
  <si>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</si>
  <si>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</si>
  <si>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</si>
  <si>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</si>
  <si>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</si>
  <si>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</si>
  <si>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</si>
  <si>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</si>
  <si>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</si>
  <si>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</si>
  <si>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</si>
  <si>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</si>
  <si>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</si>
  <si>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</si>
  <si>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</si>
  <si>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</si>
  <si>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</si>
  <si>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</si>
  <si>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</si>
  <si>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</si>
  <si>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</si>
  <si>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</si>
  <si>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</si>
  <si>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</si>
  <si>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</si>
  <si>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</si>
  <si>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</si>
  <si>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</si>
  <si>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</si>
  <si>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</si>
  <si>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</si>
  <si>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</si>
  <si>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</si>
  <si>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</si>
  <si>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</si>
  <si>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</si>
  <si>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</si>
  <si>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</si>
  <si>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</si>
  <si>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</si>
  <si>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</si>
  <si>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</si>
  <si>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</si>
  <si>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</si>
  <si>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</si>
  <si>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</si>
  <si>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</si>
  <si>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</si>
  <si>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</si>
  <si>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</si>
  <si>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</si>
  <si>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</si>
  <si>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</si>
  <si>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</si>
  <si>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</si>
  <si>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</si>
  <si>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</si>
  <si>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</si>
  <si>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</si>
  <si>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</si>
  <si>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</si>
  <si>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</si>
  <si>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</si>
  <si>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</si>
  <si>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</si>
  <si>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</si>
  <si>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</si>
  <si>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</si>
  <si>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</si>
  <si>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</si>
  <si>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</si>
  <si>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</si>
  <si>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</si>
  <si>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</si>
  <si>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</si>
  <si>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</si>
  <si>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</si>
  <si>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</si>
  <si>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</si>
  <si>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</si>
  <si>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</si>
  <si>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</si>
  <si>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</si>
  <si>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</si>
  <si>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</si>
  <si>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</si>
  <si>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</si>
  <si>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</si>
  <si>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</si>
  <si>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</si>
  <si>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</si>
  <si>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</si>
  <si>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</si>
  <si>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</si>
  <si>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</si>
  <si>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</si>
  <si>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</si>
  <si>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</si>
  <si>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</si>
  <si>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</si>
  <si>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</si>
  <si>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</si>
  <si>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</si>
  <si>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</si>
  <si>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</si>
  <si>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</si>
  <si>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</si>
  <si>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</si>
  <si>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</si>
  <si>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</si>
  <si>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</si>
  <si>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</si>
  <si>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</si>
  <si>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</si>
  <si>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</si>
  <si>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</si>
  <si>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</si>
  <si>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</si>
  <si>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</si>
  <si>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</si>
  <si>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</si>
  <si>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</si>
  <si>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</si>
  <si>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</si>
  <si>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</si>
  <si>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</si>
  <si>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</si>
  <si>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</si>
  <si>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</si>
  <si>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</si>
  <si>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</si>
  <si>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</si>
  <si>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</si>
  <si>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</si>
  <si>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</si>
  <si>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</si>
  <si>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</si>
  <si>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</si>
  <si>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</si>
  <si>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</si>
  <si>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</si>
  <si>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</si>
  <si>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</si>
  <si>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</si>
  <si>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</si>
  <si>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</si>
  <si>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</si>
  <si>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</si>
  <si>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</si>
  <si>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</si>
  <si>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</si>
  <si>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</si>
  <si>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</si>
  <si>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</si>
  <si>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</si>
  <si>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</si>
  <si>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</si>
  <si>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</si>
  <si>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</si>
  <si>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</si>
  <si>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</si>
  <si>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</si>
  <si>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</si>
  <si>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</si>
  <si>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</si>
  <si>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</si>
  <si>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</si>
  <si>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</si>
  <si>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</si>
  <si>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</si>
  <si>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</si>
  <si>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</si>
  <si>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</si>
  <si>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</si>
  <si>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</si>
  <si>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</si>
  <si>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</si>
  <si>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</si>
  <si>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</si>
  <si>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</si>
  <si>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</si>
  <si>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</si>
  <si>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</si>
  <si>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</si>
  <si>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</si>
  <si>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</si>
  <si>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</si>
  <si>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</si>
  <si>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</si>
  <si>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</si>
  <si>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</si>
  <si>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</si>
  <si>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</si>
  <si>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</si>
  <si>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</si>
  <si>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</si>
  <si>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</si>
  <si>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</si>
  <si>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</si>
  <si>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</si>
  <si>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</si>
  <si>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</si>
  <si>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</si>
  <si>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</si>
  <si>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</si>
  <si>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</si>
  <si>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</si>
  <si>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</si>
  <si>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</si>
  <si>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</si>
  <si>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</si>
  <si>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</si>
  <si>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</si>
  <si>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</si>
  <si>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</si>
  <si>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</si>
  <si>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</si>
  <si>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</si>
  <si>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</si>
  <si>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</si>
  <si>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</si>
  <si>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</si>
  <si>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</si>
  <si>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</si>
  <si>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</si>
  <si>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</si>
  <si>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</si>
  <si>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</si>
  <si>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</si>
  <si>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</si>
  <si>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</si>
  <si>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</si>
  <si>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</si>
  <si>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</si>
  <si>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</si>
  <si>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</si>
  <si>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</si>
  <si>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</si>
  <si>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</si>
  <si>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</si>
  <si>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</si>
  <si>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</si>
  <si>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</si>
  <si>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</si>
  <si>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</si>
  <si>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</si>
  <si>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</si>
  <si>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</si>
  <si>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</si>
  <si>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</si>
  <si>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</si>
  <si>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</si>
  <si>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</si>
  <si>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</si>
  <si>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</si>
  <si>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</si>
  <si>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</si>
  <si>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</si>
  <si>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</si>
  <si>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</si>
  <si>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</si>
  <si>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</si>
  <si>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</si>
  <si>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</si>
  <si>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</si>
  <si>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</si>
  <si>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</si>
  <si>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</si>
  <si>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</si>
  <si>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</si>
  <si>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</si>
  <si>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</si>
  <si>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</si>
  <si>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</si>
  <si>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</si>
  <si>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</si>
  <si>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</si>
  <si>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</si>
  <si>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</si>
  <si>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</si>
  <si>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</si>
  <si>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</si>
  <si>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</si>
  <si>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</si>
  <si>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</si>
  <si>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</si>
  <si>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</si>
  <si>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</si>
  <si>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</si>
  <si>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</si>
  <si>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</si>
  <si>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</si>
  <si>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</si>
  <si>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</si>
  <si>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</si>
  <si>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</si>
  <si>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</si>
  <si>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</si>
  <si>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</si>
  <si>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</si>
  <si>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</si>
  <si>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</si>
  <si>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</si>
  <si>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</si>
  <si>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</si>
  <si>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</si>
  <si>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</si>
  <si>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</si>
  <si>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</si>
  <si>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</si>
  <si>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</si>
  <si>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</si>
  <si>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</si>
  <si>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</si>
  <si>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</si>
  <si>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</si>
  <si>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</si>
  <si>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</si>
  <si>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</si>
  <si>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</si>
  <si>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</si>
  <si>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</si>
  <si>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</si>
  <si>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</si>
  <si>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</si>
  <si>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</si>
  <si>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</si>
  <si>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</si>
  <si>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</si>
  <si>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</si>
  <si>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</si>
  <si>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</si>
  <si>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</si>
  <si>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</si>
  <si>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</si>
  <si>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</si>
  <si>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</si>
  <si>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</si>
  <si>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</si>
  <si>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</si>
  <si>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</si>
  <si>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</si>
  <si>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</si>
  <si>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</si>
  <si>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</si>
  <si>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</si>
  <si>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</si>
  <si>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</si>
  <si>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</si>
  <si>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</si>
  <si>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</si>
  <si>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</si>
  <si>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</si>
  <si>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</si>
  <si>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</si>
  <si>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</si>
  <si>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</si>
  <si>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</si>
  <si>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</si>
  <si>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</si>
  <si>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</si>
  <si>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</si>
  <si>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</si>
  <si>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</si>
  <si>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</si>
  <si>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</si>
  <si>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</si>
  <si>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</si>
  <si>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</si>
  <si>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</si>
  <si>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</si>
  <si>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</si>
  <si>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</si>
  <si>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</si>
  <si>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</si>
  <si>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</si>
  <si>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</si>
  <si>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</si>
  <si>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</si>
  <si>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</si>
  <si>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</si>
  <si>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</si>
  <si>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</si>
  <si>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</si>
  <si>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</si>
  <si>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</si>
  <si>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</si>
  <si>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</si>
  <si>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</si>
  <si>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</si>
  <si>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</si>
  <si>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</si>
  <si>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</si>
  <si>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</si>
  <si>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</si>
  <si>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</si>
  <si>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</si>
  <si>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</si>
  <si>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</si>
  <si>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</si>
  <si>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</si>
  <si>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</si>
  <si>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</si>
  <si>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</si>
  <si>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</si>
  <si>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</si>
  <si>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</si>
  <si>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</si>
  <si>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</si>
  <si>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</si>
  <si>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</si>
  <si>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</si>
  <si>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</si>
  <si>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</si>
  <si>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</si>
  <si>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</si>
  <si>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</si>
  <si>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</si>
  <si>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</si>
  <si>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</si>
  <si>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</si>
  <si>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</si>
  <si>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</si>
  <si>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</si>
  <si>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</si>
  <si>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</si>
  <si>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</si>
  <si>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</si>
  <si>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</si>
  <si>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</si>
  <si>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</si>
  <si>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</si>
  <si>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</si>
  <si>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</si>
  <si>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</si>
  <si>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</si>
  <si>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</si>
  <si>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</si>
  <si>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</si>
  <si>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</si>
  <si>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</si>
  <si>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</si>
  <si>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</si>
  <si>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</si>
  <si>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</si>
  <si>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</si>
  <si>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</si>
  <si>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</si>
  <si>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</si>
  <si>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</si>
  <si>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</si>
  <si>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</si>
  <si>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</si>
  <si>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</si>
  <si>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</si>
  <si>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</si>
  <si>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</si>
  <si>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</si>
  <si>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</si>
  <si>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</si>
  <si>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</si>
  <si>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</si>
  <si>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</si>
  <si>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</si>
  <si>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</si>
  <si>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</si>
  <si>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</si>
  <si>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</si>
  <si>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</si>
  <si>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</si>
  <si>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30-06-2014 ГОДИНА</t>
  </si>
  <si>
    <t xml:space="preserve">Дата на съставяне 23-07-2014 г </t>
  </si>
  <si>
    <t>Дата на съставяне:23-07--2014 г</t>
  </si>
  <si>
    <t>Дата на съставяне-23-07-2014г</t>
  </si>
  <si>
    <t>23-07-2014 г</t>
  </si>
  <si>
    <t>Дата на съставяне:23-07-2014 г</t>
  </si>
  <si>
    <t>Дата на съставяне;23-07-2014 г</t>
  </si>
  <si>
    <t>Дата на съставяне :23-07-2014 г</t>
  </si>
  <si>
    <t>Дата на съставяне 23-07-2014 г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</si>
</sst>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6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/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746</v>
      </c>
      <c r="H21" s="156">
        <f>SUM(H22:H24)</f>
        <v>746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662</v>
      </c>
      <c r="H24" s="152">
        <v>662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746</v>
      </c>
      <c r="H25" s="154">
        <f>H19+H20+H21</f>
        <v>746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-157</v>
      </c>
      <c r="H27" s="154">
        <f>SUM(H28:H30)</f>
        <v>-77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-253</v>
      </c>
      <c r="H29" s="316">
        <v>-173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-75</v>
      </c>
      <c r="H32" s="316">
        <v>-80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-232</v>
      </c>
      <c r="H33" s="154">
        <f>H27+H31+H32</f>
        <v>-157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408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889</v>
      </c>
      <c r="H36" s="154">
        <f>H25+H17+H33</f>
        <v>964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393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412</v>
      </c>
      <c r="D55" s="155">
        <f>D19+D20+D21+D27+D32+D45+D51+D53+D54</f>
        <v>414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</v>
      </c>
      <c r="H61" s="154">
        <f>SUM(H62:H68)</f>
        <v>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</v>
      </c>
      <c r="H66" s="152">
        <v>10</v>
      </c>
    </row>
    <row r="67" spans="1:8" ht="15">
      <c r="A67" s="235" t="s">
        <v>207</v>
      </c>
      <c r="B67" s="241" t="s">
        <v>208</v>
      </c>
      <c r="C67" s="151">
        <v>369</v>
      </c>
      <c r="D67" s="151">
        <v>389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</v>
      </c>
      <c r="D71" s="151">
        <v>70</v>
      </c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439</v>
      </c>
      <c r="D75" s="155">
        <f>SUM(D67:D74)</f>
        <v>459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50</v>
      </c>
      <c r="D88" s="151">
        <v>103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50</v>
      </c>
      <c r="D91" s="155">
        <f>SUM(D87:D90)</f>
        <v>103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489</v>
      </c>
      <c r="D93" s="155">
        <f>D64+D75+D84+D91+D92</f>
        <v>562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901</v>
      </c>
      <c r="D94" s="164">
        <f>D93+D55</f>
        <v>976</v>
      </c>
      <c r="E94" s="449" t="s">
        <v>270</v>
      </c>
      <c r="F94" s="289" t="s">
        <v>271</v>
      </c>
      <c r="G94" s="165">
        <f>G36+G39+G55+G79</f>
        <v>901</v>
      </c>
      <c r="H94" s="165">
        <f>H36+H39+H55+H79</f>
        <v>976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883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H42" sqref="H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30-06-2014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</v>
      </c>
      <c r="D10" s="46">
        <v>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>
        <v>1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35</v>
      </c>
      <c r="D12" s="46">
        <v>32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5</v>
      </c>
      <c r="D13" s="46">
        <v>4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28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74</v>
      </c>
      <c r="D19" s="49">
        <f>SUM(D9:D15)+D16</f>
        <v>46</v>
      </c>
      <c r="E19" s="304" t="s">
        <v>317</v>
      </c>
      <c r="F19" s="552" t="s">
        <v>318</v>
      </c>
      <c r="G19" s="550"/>
      <c r="H19" s="550">
        <v>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75</v>
      </c>
      <c r="D28" s="50">
        <f>D26+D19</f>
        <v>47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75</v>
      </c>
      <c r="H30" s="53">
        <f>IF((D28-H28)&gt;0,D28-H28,0)</f>
        <v>26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75</v>
      </c>
      <c r="D33" s="49">
        <f>D28+D31+D32</f>
        <v>47</v>
      </c>
      <c r="E33" s="127" t="s">
        <v>353</v>
      </c>
      <c r="F33" s="554" t="s">
        <v>354</v>
      </c>
      <c r="G33" s="53">
        <f>G32+G31+G28</f>
        <v>0</v>
      </c>
      <c r="H33" s="53">
        <f>H32+H31+H28</f>
        <v>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75</v>
      </c>
      <c r="H34" s="548">
        <f>IF((D33-H33)&gt;0,D33-H33,0)</f>
        <v>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75</v>
      </c>
      <c r="H39" s="559">
        <f>IF(H34&gt;0,IF(D35+H34&lt;0,0,D35+H34),IF(D34-D35&lt;0,D35-D34,0))</f>
        <v>26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75</v>
      </c>
      <c r="H41" s="52">
        <f>IF(H39-H40&gt;0,H39-H40,0)</f>
        <v>26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75</v>
      </c>
      <c r="D42" s="53">
        <f>D33+D35+D39</f>
        <v>47</v>
      </c>
      <c r="E42" s="128" t="s">
        <v>380</v>
      </c>
      <c r="F42" s="129" t="s">
        <v>381</v>
      </c>
      <c r="G42" s="53">
        <f>G39+G33</f>
        <v>75</v>
      </c>
      <c r="H42" s="53">
        <f>H39+H33</f>
        <v>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884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3">
      <pane xSplit="1" topLeftCell="B1" activePane="topRight" state="frozen"/>
      <selection pane="topLeft" activeCell="A1" sqref="A1"/>
      <selection pane="topRight"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30-06-2014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-39</v>
      </c>
      <c r="D13" s="54">
        <v>-37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f>-F24</f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-34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-73</v>
      </c>
      <c r="D20" s="55">
        <f>SUM(D10:D19)</f>
        <v>-43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20</v>
      </c>
      <c r="D36" s="54">
        <v>41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20</v>
      </c>
      <c r="D42" s="55">
        <f>SUM(D34:D41)</f>
        <v>40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-53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103</v>
      </c>
      <c r="D44" s="132">
        <v>83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50</v>
      </c>
      <c r="D45" s="55">
        <f>D44+D43</f>
        <v>80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50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30-06-2014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557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-253</v>
      </c>
      <c r="K11" s="60"/>
      <c r="L11" s="344">
        <f>SUM(C11:K11)</f>
        <v>859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69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69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>
        <v>69</v>
      </c>
      <c r="I13" s="60"/>
      <c r="J13" s="60"/>
      <c r="K13" s="60"/>
      <c r="L13" s="344">
        <f t="shared" si="1"/>
        <v>69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626</v>
      </c>
      <c r="I15" s="61">
        <f t="shared" si="2"/>
        <v>96</v>
      </c>
      <c r="J15" s="61">
        <f t="shared" si="2"/>
        <v>-253</v>
      </c>
      <c r="K15" s="61">
        <f t="shared" si="2"/>
        <v>0</v>
      </c>
      <c r="L15" s="344">
        <f t="shared" si="1"/>
        <v>928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-75</v>
      </c>
      <c r="K16" s="60"/>
      <c r="L16" s="344">
        <f t="shared" si="1"/>
        <v>-75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36</v>
      </c>
      <c r="I28" s="60"/>
      <c r="J28" s="60"/>
      <c r="K28" s="60"/>
      <c r="L28" s="344">
        <f t="shared" si="1"/>
        <v>36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662</v>
      </c>
      <c r="I29" s="59">
        <f t="shared" si="6"/>
        <v>96</v>
      </c>
      <c r="J29" s="59">
        <f t="shared" si="6"/>
        <v>-328</v>
      </c>
      <c r="K29" s="59">
        <f t="shared" si="6"/>
        <v>0</v>
      </c>
      <c r="L29" s="344">
        <f t="shared" si="1"/>
        <v>889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662</v>
      </c>
      <c r="I32" s="59">
        <f t="shared" si="7"/>
        <v>96</v>
      </c>
      <c r="J32" s="59">
        <f t="shared" si="7"/>
        <v>-328</v>
      </c>
      <c r="K32" s="59">
        <f t="shared" si="7"/>
        <v>0</v>
      </c>
      <c r="L32" s="344">
        <f t="shared" si="1"/>
        <v>889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3">
      <selection activeCell="H48" sqref="H4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"СТРОЙИНВЕСТХОЛДИНГ"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30-06-2014 ГОДИНА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3</v>
      </c>
      <c r="L11" s="65"/>
      <c r="M11" s="65">
        <v>3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3</v>
      </c>
      <c r="L17" s="75">
        <f>SUM(L9:L16)</f>
        <v>0</v>
      </c>
      <c r="M17" s="75">
        <f>SUM(M9:M16)</f>
        <v>3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412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412</v>
      </c>
      <c r="H40" s="438">
        <f t="shared" si="13"/>
        <v>0</v>
      </c>
      <c r="I40" s="438">
        <f t="shared" si="13"/>
        <v>0</v>
      </c>
      <c r="J40" s="438">
        <f t="shared" si="13"/>
        <v>412</v>
      </c>
      <c r="K40" s="438">
        <f t="shared" si="13"/>
        <v>3</v>
      </c>
      <c r="L40" s="438">
        <f t="shared" si="13"/>
        <v>0</v>
      </c>
      <c r="M40" s="438">
        <f t="shared" si="13"/>
        <v>3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3">
      <selection activeCell="D92" sqref="D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30-06-2014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369</v>
      </c>
      <c r="D24" s="119">
        <f>SUM(D25:D27)</f>
        <v>369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369</v>
      </c>
      <c r="D25" s="108">
        <v>369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70</v>
      </c>
      <c r="D31" s="108">
        <v>70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439</v>
      </c>
      <c r="D43" s="104">
        <f>D24+D28+D29+D31+D30+D32+D33+D38</f>
        <v>439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439</v>
      </c>
      <c r="D44" s="103">
        <f>D43+D21+D19+D9</f>
        <v>439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</v>
      </c>
      <c r="D89" s="108">
        <v>10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885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30-06-2014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48">
      <selection activeCell="D153" sqref="D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30-06-2014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2014-07-10T06:32:08Z</cp:lastPrinted>
  <dcterms:created xsi:type="dcterms:W3CDTF">2000-06-29T12:02:40Z</dcterms:created>
  <dcterms:modified xsi:type="dcterms:W3CDTF">2014-07-10T06:38:57Z</dcterms:modified>
  <cp:category/>
  <cp:version/>
  <cp:contentType/>
  <cp:contentStatus/>
</cp:coreProperties>
</file>